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Default Extension="docx" ContentType="application/vnd.openxmlformats-officedocument.wordprocessingml.documen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390" yWindow="90" windowWidth="5700" windowHeight="768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15" i="1"/>
  <c r="F16"/>
  <c r="F17"/>
  <c r="F18"/>
  <c r="F19"/>
  <c r="F20"/>
  <c r="F21"/>
  <c r="F14"/>
  <c r="G67" l="1"/>
  <c r="G69"/>
  <c r="F51" l="1"/>
  <c r="F46"/>
  <c r="F39"/>
  <c r="F34"/>
  <c r="F33"/>
  <c r="F29"/>
  <c r="F7"/>
  <c r="F8"/>
  <c r="F9"/>
  <c r="F10"/>
  <c r="F11"/>
  <c r="F12"/>
  <c r="F6"/>
  <c r="G28" l="1"/>
  <c r="G13"/>
  <c r="G22"/>
  <c r="G29"/>
  <c r="G34"/>
  <c r="G39"/>
  <c r="G46"/>
  <c r="G51"/>
  <c r="G56"/>
  <c r="F56"/>
  <c r="E58"/>
  <c r="E59"/>
  <c r="E60"/>
  <c r="E61"/>
  <c r="E62"/>
  <c r="E63"/>
  <c r="E57"/>
  <c r="I51"/>
  <c r="I46"/>
  <c r="I39"/>
  <c r="I34"/>
  <c r="I29"/>
  <c r="F22"/>
  <c r="F13"/>
  <c r="E4"/>
  <c r="G5"/>
  <c r="F5"/>
  <c r="G4" l="1"/>
  <c r="G73" s="1"/>
</calcChain>
</file>

<file path=xl/sharedStrings.xml><?xml version="1.0" encoding="utf-8"?>
<sst xmlns="http://schemas.openxmlformats.org/spreadsheetml/2006/main" count="134" uniqueCount="95">
  <si>
    <t>חלק במכרז</t>
  </si>
  <si>
    <t>סעיף במכרז</t>
  </si>
  <si>
    <t>משקל כולל במכרז</t>
  </si>
  <si>
    <t>ניקוד רכיב</t>
  </si>
  <si>
    <t>ניקוד תת-רכיב</t>
  </si>
  <si>
    <t>ניתוח שיטת המדידה – מקצועיות הניתוח</t>
  </si>
  <si>
    <t>ב'</t>
  </si>
  <si>
    <t>מדידת השירות בסניף- הערכת מודד</t>
  </si>
  <si>
    <t>1.5.3.- 1.5.5.</t>
  </si>
  <si>
    <t>מדידת השירות בסניף- מדידת זמנים</t>
  </si>
  <si>
    <t>1.5.6-1.5.8</t>
  </si>
  <si>
    <t>מדידת השירות בסניף- תשאול פונים</t>
  </si>
  <si>
    <t>1.5.9- 1.5.11</t>
  </si>
  <si>
    <t>מדידת השירות בסניף- איסוף נתונים פומביים המתפרסמים וחישובם</t>
  </si>
  <si>
    <t>1.5.12-1.5.14</t>
  </si>
  <si>
    <t>מדידת השירות הטלפוני</t>
  </si>
  <si>
    <t>מדידת השירות האינטרנטי</t>
  </si>
  <si>
    <t>דגימת השירותים, הסניפים זמני המדידה והיקפיה</t>
  </si>
  <si>
    <t>מקצועיות במדידה ובעיבוד- תפיסת הספק ביחס לשירותים הנדרשים במכרז</t>
  </si>
  <si>
    <t>הכנת תוכנית מדידה</t>
  </si>
  <si>
    <t>1.9.1- 1.9.3</t>
  </si>
  <si>
    <t>הכנת תיק איסוף נתונים יחידתי</t>
  </si>
  <si>
    <t>1.9.4-1.9.6</t>
  </si>
  <si>
    <t>איסוף הנתונים</t>
  </si>
  <si>
    <t>1.9.7-1.9.9</t>
  </si>
  <si>
    <t>גיוס והכשרת סוקרים</t>
  </si>
  <si>
    <t>1.9.10-1.9.12</t>
  </si>
  <si>
    <t>תמיכה שוטפת בתהליך איסוף הנתונים</t>
  </si>
  <si>
    <t>1.9.13-1.9.15</t>
  </si>
  <si>
    <t>מעקב ובקרה</t>
  </si>
  <si>
    <t xml:space="preserve">ב' </t>
  </si>
  <si>
    <t>1.9.16- 1.9.18</t>
  </si>
  <si>
    <t>עיבוד הנתונים והצגתם</t>
  </si>
  <si>
    <t>1.9.19-1.9.23</t>
  </si>
  <si>
    <t>אחסון הנתונים והעברת דיווחים שוטפים</t>
  </si>
  <si>
    <t>1.9.24- 1.9.26</t>
  </si>
  <si>
    <t>טכנולוגיה</t>
  </si>
  <si>
    <t xml:space="preserve">ג' </t>
  </si>
  <si>
    <t>כלי רישום ממוחשבים לציוד הסוקרים</t>
  </si>
  <si>
    <t>ג'</t>
  </si>
  <si>
    <t>מאגר הנתונים</t>
  </si>
  <si>
    <t>כלי ניתוח ודיווח</t>
  </si>
  <si>
    <t>שקיפות ללקוח</t>
  </si>
  <si>
    <t>אבטחת מידע</t>
  </si>
  <si>
    <t>הערכת הספק והצוות</t>
  </si>
  <si>
    <t>ד'</t>
  </si>
  <si>
    <t>המציע</t>
  </si>
  <si>
    <t>ארגון הצוות המקצועי של המציע</t>
  </si>
  <si>
    <t>מנהל הפרויקט</t>
  </si>
  <si>
    <t>מנחה מקצועי</t>
  </si>
  <si>
    <t xml:space="preserve">מנתח הנתונים </t>
  </si>
  <si>
    <t>מנהל צוות איסוף הנתונים</t>
  </si>
  <si>
    <t>התארגנות</t>
  </si>
  <si>
    <t>משקל בפרק</t>
  </si>
  <si>
    <t>משקל ברכיב</t>
  </si>
  <si>
    <t>תת רכיב</t>
  </si>
  <si>
    <t>פרק</t>
  </si>
  <si>
    <t>רכיב בפרק</t>
  </si>
  <si>
    <t>כלל האיכות</t>
  </si>
  <si>
    <t xml:space="preserve">מספר פרויקטים- </t>
  </si>
  <si>
    <t xml:space="preserve">שילוב שיטות- </t>
  </si>
  <si>
    <t xml:space="preserve">התרשמות- </t>
  </si>
  <si>
    <t xml:space="preserve">פרויקטים דומים- </t>
  </si>
  <si>
    <t xml:space="preserve">היקף סף הפרויקטים- </t>
  </si>
  <si>
    <t xml:space="preserve">השכלה- </t>
  </si>
  <si>
    <t xml:space="preserve">שנות ניסיון- </t>
  </si>
  <si>
    <t xml:space="preserve">ניסיון בפרויקטים דומים- </t>
  </si>
  <si>
    <t xml:space="preserve">ניסיון עם כלי העיבוד- </t>
  </si>
  <si>
    <t xml:space="preserve">ניסיון עם גורמים ממשלתיים- </t>
  </si>
  <si>
    <t>ציון סף</t>
  </si>
  <si>
    <t xml:space="preserve">ניסיון בפעילות ממשלתית – </t>
  </si>
  <si>
    <t xml:space="preserve">ניסיון בניהול סקרים תפעולי- </t>
  </si>
  <si>
    <t xml:space="preserve">תקופת ההתארגנות- </t>
  </si>
  <si>
    <t xml:space="preserve">הכנת הסוקרים- </t>
  </si>
  <si>
    <t xml:space="preserve">הכשרת הצוות- </t>
  </si>
  <si>
    <t xml:space="preserve">הכנת נוהלי העבודה- </t>
  </si>
  <si>
    <t xml:space="preserve">הגדרה מפורטת של שיטת המדידה והכנת תיקי האיסוף </t>
  </si>
  <si>
    <t xml:space="preserve">הכנת מערכות המידע- </t>
  </si>
  <si>
    <t xml:space="preserve">היערכות לבקרת איכות- </t>
  </si>
  <si>
    <t>מכרז המדידה - טבלת ניקוד האיכות</t>
  </si>
  <si>
    <t>מכרז המדידה - ניקוד רכיב העלות</t>
  </si>
  <si>
    <t>עלות המענה הנמוך ביותר</t>
  </si>
  <si>
    <t>ה'</t>
  </si>
  <si>
    <t xml:space="preserve">עלות  </t>
  </si>
  <si>
    <t>עלות מחזור חיים</t>
  </si>
  <si>
    <t xml:space="preserve">עלות המענה  </t>
  </si>
  <si>
    <t>ציון כולל</t>
  </si>
  <si>
    <t>מכרז המדידה - ציון כולל</t>
  </si>
  <si>
    <t>1.6.1</t>
  </si>
  <si>
    <t>1.6.2</t>
  </si>
  <si>
    <t>1.6.4</t>
  </si>
  <si>
    <t>1.6.5</t>
  </si>
  <si>
    <t>1.6.6</t>
  </si>
  <si>
    <t>1.6.7</t>
  </si>
  <si>
    <t>1.3.11</t>
  </si>
</sst>
</file>

<file path=xl/styles.xml><?xml version="1.0" encoding="utf-8"?>
<styleSheet xmlns="http://schemas.openxmlformats.org/spreadsheetml/2006/main">
  <numFmts count="2">
    <numFmt numFmtId="164" formatCode="0.0%"/>
    <numFmt numFmtId="165" formatCode="&quot;₪&quot;\ #,##0.00"/>
  </numFmts>
  <fonts count="20">
    <font>
      <sz val="11"/>
      <color theme="1"/>
      <name val="Arial"/>
      <family val="2"/>
      <charset val="177"/>
      <scheme val="minor"/>
    </font>
    <font>
      <b/>
      <i/>
      <sz val="14"/>
      <color theme="1"/>
      <name val="Arial"/>
      <family val="2"/>
    </font>
    <font>
      <b/>
      <i/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3"/>
      <color theme="1"/>
      <name val="Arial"/>
      <family val="2"/>
    </font>
    <font>
      <sz val="11"/>
      <color theme="1"/>
      <name val="David"/>
      <family val="2"/>
      <charset val="177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1"/>
      <color rgb="FFFF0000"/>
      <name val="Arial"/>
      <family val="2"/>
      <scheme val="minor"/>
    </font>
    <font>
      <b/>
      <i/>
      <sz val="16"/>
      <color theme="1"/>
      <name val="Arial"/>
      <family val="2"/>
    </font>
    <font>
      <sz val="16"/>
      <color theme="1"/>
      <name val="Arial"/>
      <family val="2"/>
      <scheme val="minor"/>
    </font>
    <font>
      <b/>
      <sz val="12"/>
      <color rgb="FF00B050"/>
      <name val="Arial"/>
      <family val="2"/>
    </font>
    <font>
      <sz val="12"/>
      <color rgb="FF00B050"/>
      <name val="Arial"/>
      <family val="2"/>
    </font>
    <font>
      <sz val="16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sz val="11"/>
      <color rgb="FF00B050"/>
      <name val="Arial"/>
      <family val="2"/>
      <charset val="177"/>
      <scheme val="minor"/>
    </font>
    <font>
      <sz val="20"/>
      <color theme="1"/>
      <name val="Arial"/>
      <family val="2"/>
      <charset val="177"/>
      <scheme val="minor"/>
    </font>
    <font>
      <b/>
      <sz val="20"/>
      <color rgb="FFFF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medium">
        <color rgb="FF000000"/>
      </left>
      <right style="medium">
        <color rgb="FF000000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medium">
        <color rgb="FF000000"/>
      </left>
      <right/>
      <top style="thick">
        <color auto="1"/>
      </top>
      <bottom style="thick">
        <color auto="1"/>
      </bottom>
      <diagonal/>
    </border>
    <border>
      <left style="medium">
        <color rgb="FF000000"/>
      </left>
      <right style="thick">
        <color auto="1"/>
      </right>
      <top style="thick">
        <color auto="1"/>
      </top>
      <bottom style="medium">
        <color rgb="FF000000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rgb="FF000000"/>
      </bottom>
      <diagonal/>
    </border>
    <border>
      <left style="medium">
        <color rgb="FF000000"/>
      </left>
      <right style="thick">
        <color auto="1"/>
      </right>
      <top/>
      <bottom style="medium">
        <color rgb="FF000000"/>
      </bottom>
      <diagonal/>
    </border>
    <border>
      <left style="thick">
        <color auto="1"/>
      </left>
      <right style="thick">
        <color auto="1"/>
      </right>
      <top/>
      <bottom style="medium">
        <color rgb="FF000000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medium">
        <color rgb="FF000000"/>
      </left>
      <right style="thick">
        <color auto="1"/>
      </right>
      <top/>
      <bottom style="thick">
        <color auto="1"/>
      </bottom>
      <diagonal/>
    </border>
  </borders>
  <cellStyleXfs count="1">
    <xf numFmtId="0" fontId="0" fillId="0" borderId="0"/>
  </cellStyleXfs>
  <cellXfs count="95">
    <xf numFmtId="0" fontId="0" fillId="0" borderId="0" xfId="0"/>
    <xf numFmtId="0" fontId="1" fillId="0" borderId="1" xfId="0" applyFont="1" applyBorder="1" applyAlignment="1">
      <alignment horizontal="right" vertical="center" wrapText="1" readingOrder="2"/>
    </xf>
    <xf numFmtId="0" fontId="1" fillId="0" borderId="2" xfId="0" applyFont="1" applyBorder="1" applyAlignment="1">
      <alignment horizontal="right" vertical="center" wrapText="1" readingOrder="2"/>
    </xf>
    <xf numFmtId="0" fontId="4" fillId="0" borderId="4" xfId="0" applyFont="1" applyBorder="1" applyAlignment="1">
      <alignment horizontal="right" vertical="center" wrapText="1" readingOrder="2"/>
    </xf>
    <xf numFmtId="0" fontId="4" fillId="0" borderId="3" xfId="0" applyFont="1" applyBorder="1" applyAlignment="1">
      <alignment horizontal="right" vertical="center" wrapText="1" readingOrder="2"/>
    </xf>
    <xf numFmtId="9" fontId="4" fillId="0" borderId="4" xfId="0" applyNumberFormat="1" applyFont="1" applyBorder="1" applyAlignment="1">
      <alignment horizontal="right" vertical="center" wrapText="1" readingOrder="2"/>
    </xf>
    <xf numFmtId="10" fontId="4" fillId="0" borderId="4" xfId="0" applyNumberFormat="1" applyFont="1" applyBorder="1" applyAlignment="1">
      <alignment horizontal="right" vertical="center" wrapText="1" readingOrder="2"/>
    </xf>
    <xf numFmtId="0" fontId="4" fillId="2" borderId="3" xfId="0" applyFont="1" applyFill="1" applyBorder="1" applyAlignment="1">
      <alignment horizontal="right" vertical="center" wrapText="1" readingOrder="2"/>
    </xf>
    <xf numFmtId="0" fontId="4" fillId="2" borderId="4" xfId="0" applyFont="1" applyFill="1" applyBorder="1" applyAlignment="1">
      <alignment horizontal="right" vertical="center" wrapText="1" readingOrder="2"/>
    </xf>
    <xf numFmtId="9" fontId="4" fillId="2" borderId="4" xfId="0" applyNumberFormat="1" applyFont="1" applyFill="1" applyBorder="1" applyAlignment="1">
      <alignment horizontal="right" vertical="center" wrapText="1" readingOrder="2"/>
    </xf>
    <xf numFmtId="9" fontId="8" fillId="0" borderId="6" xfId="0" applyNumberFormat="1" applyFont="1" applyBorder="1" applyAlignment="1">
      <alignment horizontal="center" vertical="center" wrapText="1" readingOrder="2"/>
    </xf>
    <xf numFmtId="9" fontId="8" fillId="0" borderId="4" xfId="0" applyNumberFormat="1" applyFont="1" applyBorder="1" applyAlignment="1">
      <alignment horizontal="center" vertical="center" wrapText="1" readingOrder="2"/>
    </xf>
    <xf numFmtId="0" fontId="2" fillId="0" borderId="0" xfId="0" applyFont="1" applyBorder="1" applyAlignment="1">
      <alignment horizontal="right" vertical="center" wrapText="1" readingOrder="2"/>
    </xf>
    <xf numFmtId="0" fontId="7" fillId="0" borderId="7" xfId="0" applyFont="1" applyBorder="1" applyAlignment="1">
      <alignment horizontal="right" vertical="center" wrapText="1" readingOrder="2"/>
    </xf>
    <xf numFmtId="0" fontId="7" fillId="0" borderId="5" xfId="0" applyFont="1" applyBorder="1" applyAlignment="1">
      <alignment horizontal="right" vertical="center" wrapText="1" readingOrder="2"/>
    </xf>
    <xf numFmtId="9" fontId="8" fillId="0" borderId="8" xfId="0" applyNumberFormat="1" applyFont="1" applyBorder="1" applyAlignment="1">
      <alignment horizontal="center" vertical="center" wrapText="1" readingOrder="2"/>
    </xf>
    <xf numFmtId="0" fontId="7" fillId="0" borderId="3" xfId="0" applyFont="1" applyBorder="1" applyAlignment="1">
      <alignment horizontal="right" vertical="center" wrapText="1" readingOrder="2"/>
    </xf>
    <xf numFmtId="0" fontId="7" fillId="0" borderId="6" xfId="0" applyFont="1" applyBorder="1" applyAlignment="1">
      <alignment horizontal="right" vertical="center" wrapText="1" readingOrder="2"/>
    </xf>
    <xf numFmtId="0" fontId="1" fillId="0" borderId="9" xfId="0" applyFont="1" applyFill="1" applyBorder="1" applyAlignment="1">
      <alignment horizontal="right" vertical="center" wrapText="1" readingOrder="2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2" fillId="3" borderId="12" xfId="0" applyFont="1" applyFill="1" applyBorder="1" applyAlignment="1">
      <alignment horizontal="right" vertical="center" wrapText="1" readingOrder="2"/>
    </xf>
    <xf numFmtId="0" fontId="0" fillId="3" borderId="13" xfId="0" applyFill="1" applyBorder="1"/>
    <xf numFmtId="0" fontId="3" fillId="3" borderId="14" xfId="0" applyFont="1" applyFill="1" applyBorder="1" applyAlignment="1">
      <alignment horizontal="right" vertical="center" wrapText="1" readingOrder="2"/>
    </xf>
    <xf numFmtId="0" fontId="4" fillId="3" borderId="14" xfId="0" applyFont="1" applyFill="1" applyBorder="1" applyAlignment="1">
      <alignment horizontal="right" vertical="center" wrapText="1" readingOrder="2"/>
    </xf>
    <xf numFmtId="9" fontId="3" fillId="3" borderId="14" xfId="0" applyNumberFormat="1" applyFont="1" applyFill="1" applyBorder="1" applyAlignment="1">
      <alignment horizontal="right" vertical="center" wrapText="1" readingOrder="2"/>
    </xf>
    <xf numFmtId="0" fontId="0" fillId="3" borderId="9" xfId="0" applyFill="1" applyBorder="1"/>
    <xf numFmtId="0" fontId="4" fillId="4" borderId="5" xfId="0" applyFont="1" applyFill="1" applyBorder="1" applyAlignment="1">
      <alignment horizontal="right" vertical="center" wrapText="1" readingOrder="2"/>
    </xf>
    <xf numFmtId="0" fontId="4" fillId="4" borderId="6" xfId="0" applyFont="1" applyFill="1" applyBorder="1" applyAlignment="1">
      <alignment horizontal="right" vertical="center" wrapText="1" readingOrder="2"/>
    </xf>
    <xf numFmtId="164" fontId="4" fillId="4" borderId="6" xfId="0" applyNumberFormat="1" applyFont="1" applyFill="1" applyBorder="1" applyAlignment="1">
      <alignment horizontal="right" vertical="center" wrapText="1" readingOrder="2"/>
    </xf>
    <xf numFmtId="0" fontId="4" fillId="4" borderId="4" xfId="0" applyFont="1" applyFill="1" applyBorder="1" applyAlignment="1">
      <alignment horizontal="right" vertical="center" wrapText="1" readingOrder="2"/>
    </xf>
    <xf numFmtId="9" fontId="4" fillId="4" borderId="4" xfId="0" applyNumberFormat="1" applyFont="1" applyFill="1" applyBorder="1" applyAlignment="1">
      <alignment horizontal="center" vertical="center" wrapText="1" readingOrder="2"/>
    </xf>
    <xf numFmtId="0" fontId="9" fillId="4" borderId="9" xfId="0" applyFont="1" applyFill="1" applyBorder="1" applyAlignment="1">
      <alignment horizontal="center"/>
    </xf>
    <xf numFmtId="0" fontId="4" fillId="4" borderId="12" xfId="0" applyFont="1" applyFill="1" applyBorder="1" applyAlignment="1">
      <alignment horizontal="right" vertical="center" wrapText="1" readingOrder="2"/>
    </xf>
    <xf numFmtId="0" fontId="4" fillId="4" borderId="14" xfId="0" applyFont="1" applyFill="1" applyBorder="1" applyAlignment="1">
      <alignment horizontal="right" vertical="center" wrapText="1" readingOrder="2"/>
    </xf>
    <xf numFmtId="164" fontId="4" fillId="4" borderId="14" xfId="0" applyNumberFormat="1" applyFont="1" applyFill="1" applyBorder="1" applyAlignment="1">
      <alignment horizontal="right" vertical="center" wrapText="1" readingOrder="2"/>
    </xf>
    <xf numFmtId="9" fontId="4" fillId="4" borderId="14" xfId="0" applyNumberFormat="1" applyFont="1" applyFill="1" applyBorder="1" applyAlignment="1">
      <alignment horizontal="center" vertical="center" wrapText="1" readingOrder="2"/>
    </xf>
    <xf numFmtId="0" fontId="4" fillId="0" borderId="15" xfId="0" applyFont="1" applyBorder="1" applyAlignment="1">
      <alignment horizontal="right" vertical="center" wrapText="1" readingOrder="2"/>
    </xf>
    <xf numFmtId="0" fontId="4" fillId="0" borderId="16" xfId="0" applyFont="1" applyBorder="1" applyAlignment="1">
      <alignment horizontal="right" vertical="center" wrapText="1" readingOrder="2"/>
    </xf>
    <xf numFmtId="10" fontId="4" fillId="0" borderId="16" xfId="0" applyNumberFormat="1" applyFont="1" applyBorder="1" applyAlignment="1">
      <alignment horizontal="right" vertical="center" wrapText="1" readingOrder="2"/>
    </xf>
    <xf numFmtId="164" fontId="4" fillId="0" borderId="16" xfId="0" applyNumberFormat="1" applyFont="1" applyBorder="1" applyAlignment="1">
      <alignment horizontal="right" vertical="center" wrapText="1" readingOrder="2"/>
    </xf>
    <xf numFmtId="0" fontId="6" fillId="0" borderId="10" xfId="0" applyFont="1" applyBorder="1" applyAlignment="1">
      <alignment horizontal="justify" vertical="center" wrapText="1" readingOrder="2"/>
    </xf>
    <xf numFmtId="0" fontId="4" fillId="0" borderId="17" xfId="0" applyFont="1" applyBorder="1" applyAlignment="1">
      <alignment horizontal="right" vertical="center" wrapText="1" readingOrder="2"/>
    </xf>
    <xf numFmtId="0" fontId="4" fillId="0" borderId="18" xfId="0" applyFont="1" applyBorder="1" applyAlignment="1">
      <alignment horizontal="right" vertical="center" wrapText="1" readingOrder="2"/>
    </xf>
    <xf numFmtId="10" fontId="4" fillId="0" borderId="18" xfId="0" applyNumberFormat="1" applyFont="1" applyBorder="1" applyAlignment="1">
      <alignment horizontal="right" vertical="center" wrapText="1" readingOrder="2"/>
    </xf>
    <xf numFmtId="164" fontId="4" fillId="0" borderId="18" xfId="0" applyNumberFormat="1" applyFont="1" applyBorder="1" applyAlignment="1">
      <alignment horizontal="right" vertical="center" wrapText="1" readingOrder="2"/>
    </xf>
    <xf numFmtId="0" fontId="6" fillId="0" borderId="19" xfId="0" applyFont="1" applyBorder="1" applyAlignment="1">
      <alignment horizontal="justify" vertical="center" wrapText="1" readingOrder="2"/>
    </xf>
    <xf numFmtId="0" fontId="6" fillId="0" borderId="19" xfId="0" applyFont="1" applyBorder="1" applyAlignment="1">
      <alignment horizontal="right" vertical="center" wrapText="1" readingOrder="2"/>
    </xf>
    <xf numFmtId="0" fontId="4" fillId="0" borderId="20" xfId="0" applyFont="1" applyBorder="1" applyAlignment="1">
      <alignment horizontal="right" vertical="center" wrapText="1" readingOrder="2"/>
    </xf>
    <xf numFmtId="0" fontId="4" fillId="0" borderId="11" xfId="0" applyFont="1" applyBorder="1" applyAlignment="1">
      <alignment horizontal="right" vertical="center" wrapText="1" readingOrder="2"/>
    </xf>
    <xf numFmtId="10" fontId="4" fillId="0" borderId="11" xfId="0" applyNumberFormat="1" applyFont="1" applyBorder="1" applyAlignment="1">
      <alignment horizontal="right" vertical="center" wrapText="1" readingOrder="2"/>
    </xf>
    <xf numFmtId="164" fontId="4" fillId="0" borderId="11" xfId="0" applyNumberFormat="1" applyFont="1" applyBorder="1" applyAlignment="1">
      <alignment horizontal="right" vertical="center" wrapText="1" readingOrder="2"/>
    </xf>
    <xf numFmtId="0" fontId="6" fillId="0" borderId="11" xfId="0" applyFont="1" applyBorder="1" applyAlignment="1">
      <alignment horizontal="justify" vertical="center" wrapText="1" readingOrder="2"/>
    </xf>
    <xf numFmtId="0" fontId="4" fillId="5" borderId="4" xfId="0" applyFont="1" applyFill="1" applyBorder="1" applyAlignment="1">
      <alignment horizontal="right" vertical="center" wrapText="1" readingOrder="2"/>
    </xf>
    <xf numFmtId="0" fontId="4" fillId="5" borderId="14" xfId="0" applyFont="1" applyFill="1" applyBorder="1" applyAlignment="1">
      <alignment horizontal="right" vertical="center" wrapText="1" readingOrder="2"/>
    </xf>
    <xf numFmtId="0" fontId="10" fillId="0" borderId="6" xfId="0" applyFont="1" applyBorder="1" applyAlignment="1">
      <alignment horizontal="right" vertical="center" wrapText="1" readingOrder="2"/>
    </xf>
    <xf numFmtId="0" fontId="10" fillId="0" borderId="0" xfId="0" applyFont="1" applyBorder="1" applyAlignment="1">
      <alignment horizontal="right" vertical="center" wrapText="1" readingOrder="2"/>
    </xf>
    <xf numFmtId="9" fontId="10" fillId="0" borderId="6" xfId="0" applyNumberFormat="1" applyFont="1" applyBorder="1" applyAlignment="1">
      <alignment horizontal="right" vertical="center" wrapText="1" readingOrder="2"/>
    </xf>
    <xf numFmtId="0" fontId="11" fillId="0" borderId="0" xfId="0" applyFont="1"/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 vertical="center" wrapText="1" readingOrder="2"/>
    </xf>
    <xf numFmtId="0" fontId="12" fillId="3" borderId="14" xfId="0" applyFont="1" applyFill="1" applyBorder="1" applyAlignment="1">
      <alignment horizontal="center" vertical="center" wrapText="1" readingOrder="2"/>
    </xf>
    <xf numFmtId="0" fontId="4" fillId="5" borderId="4" xfId="0" applyFont="1" applyFill="1" applyBorder="1" applyAlignment="1">
      <alignment horizontal="center" vertical="center" wrapText="1" readingOrder="2"/>
    </xf>
    <xf numFmtId="0" fontId="13" fillId="4" borderId="6" xfId="0" applyFont="1" applyFill="1" applyBorder="1" applyAlignment="1">
      <alignment horizontal="center" vertical="center" wrapText="1" readingOrder="2"/>
    </xf>
    <xf numFmtId="0" fontId="4" fillId="5" borderId="14" xfId="0" applyFont="1" applyFill="1" applyBorder="1" applyAlignment="1">
      <alignment horizontal="center" vertical="center" wrapText="1" readingOrder="2"/>
    </xf>
    <xf numFmtId="0" fontId="13" fillId="4" borderId="14" xfId="0" applyFont="1" applyFill="1" applyBorder="1" applyAlignment="1">
      <alignment horizontal="center" vertical="center" wrapText="1" readingOrder="2"/>
    </xf>
    <xf numFmtId="0" fontId="15" fillId="0" borderId="0" xfId="0" applyFont="1"/>
    <xf numFmtId="0" fontId="16" fillId="0" borderId="10" xfId="0" applyFont="1" applyBorder="1"/>
    <xf numFmtId="0" fontId="0" fillId="0" borderId="9" xfId="0" applyBorder="1" applyAlignment="1">
      <alignment horizontal="center"/>
    </xf>
    <xf numFmtId="0" fontId="17" fillId="0" borderId="9" xfId="0" applyFont="1" applyBorder="1" applyAlignment="1">
      <alignment horizontal="center"/>
    </xf>
    <xf numFmtId="0" fontId="18" fillId="3" borderId="9" xfId="0" applyFont="1" applyFill="1" applyBorder="1"/>
    <xf numFmtId="165" fontId="4" fillId="5" borderId="14" xfId="0" applyNumberFormat="1" applyFont="1" applyFill="1" applyBorder="1" applyAlignment="1">
      <alignment horizontal="center" vertical="center" wrapText="1" readingOrder="2"/>
    </xf>
    <xf numFmtId="0" fontId="19" fillId="3" borderId="9" xfId="0" applyFont="1" applyFill="1" applyBorder="1" applyAlignment="1">
      <alignment horizontal="center"/>
    </xf>
    <xf numFmtId="9" fontId="2" fillId="3" borderId="12" xfId="0" applyNumberFormat="1" applyFont="1" applyFill="1" applyBorder="1" applyAlignment="1">
      <alignment horizontal="right" vertical="center" wrapText="1" readingOrder="2"/>
    </xf>
    <xf numFmtId="0" fontId="14" fillId="0" borderId="9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5" fillId="0" borderId="10" xfId="0" applyFont="1" applyBorder="1" applyAlignment="1">
      <alignment horizontal="right" vertical="center" wrapText="1" readingOrder="2"/>
    </xf>
    <xf numFmtId="0" fontId="5" fillId="0" borderId="19" xfId="0" applyFont="1" applyBorder="1" applyAlignment="1">
      <alignment horizontal="right" vertical="center" wrapText="1" readingOrder="2"/>
    </xf>
    <xf numFmtId="0" fontId="5" fillId="0" borderId="11" xfId="0" applyFont="1" applyBorder="1" applyAlignment="1">
      <alignment horizontal="right" vertical="center" wrapText="1" readingOrder="2"/>
    </xf>
    <xf numFmtId="0" fontId="4" fillId="0" borderId="7" xfId="0" applyFont="1" applyBorder="1" applyAlignment="1">
      <alignment horizontal="right" vertical="center" wrapText="1" readingOrder="2"/>
    </xf>
    <xf numFmtId="0" fontId="4" fillId="0" borderId="5" xfId="0" applyFont="1" applyBorder="1" applyAlignment="1">
      <alignment horizontal="right" vertical="center" wrapText="1" readingOrder="2"/>
    </xf>
    <xf numFmtId="0" fontId="4" fillId="0" borderId="3" xfId="0" applyFont="1" applyBorder="1" applyAlignment="1">
      <alignment horizontal="right" vertical="center" wrapText="1" readingOrder="2"/>
    </xf>
    <xf numFmtId="9" fontId="4" fillId="0" borderId="7" xfId="0" applyNumberFormat="1" applyFont="1" applyBorder="1" applyAlignment="1">
      <alignment horizontal="right" vertical="center" wrapText="1" readingOrder="2"/>
    </xf>
    <xf numFmtId="9" fontId="4" fillId="0" borderId="5" xfId="0" applyNumberFormat="1" applyFont="1" applyBorder="1" applyAlignment="1">
      <alignment horizontal="right" vertical="center" wrapText="1" readingOrder="2"/>
    </xf>
    <xf numFmtId="9" fontId="4" fillId="0" borderId="3" xfId="0" applyNumberFormat="1" applyFont="1" applyBorder="1" applyAlignment="1">
      <alignment horizontal="right" vertical="center" wrapText="1" readingOrder="2"/>
    </xf>
    <xf numFmtId="10" fontId="4" fillId="0" borderId="7" xfId="0" applyNumberFormat="1" applyFont="1" applyBorder="1" applyAlignment="1">
      <alignment horizontal="right" vertical="center" wrapText="1" readingOrder="2"/>
    </xf>
    <xf numFmtId="10" fontId="4" fillId="0" borderId="5" xfId="0" applyNumberFormat="1" applyFont="1" applyBorder="1" applyAlignment="1">
      <alignment horizontal="right" vertical="center" wrapText="1" readingOrder="2"/>
    </xf>
    <xf numFmtId="10" fontId="4" fillId="0" borderId="3" xfId="0" applyNumberFormat="1" applyFont="1" applyBorder="1" applyAlignment="1">
      <alignment horizontal="right" vertical="center" wrapText="1" readingOrder="2"/>
    </xf>
    <xf numFmtId="0" fontId="3" fillId="0" borderId="7" xfId="0" applyFont="1" applyBorder="1" applyAlignment="1">
      <alignment horizontal="center" vertical="center" wrapText="1" readingOrder="2"/>
    </xf>
    <xf numFmtId="0" fontId="3" fillId="0" borderId="5" xfId="0" applyFont="1" applyBorder="1" applyAlignment="1">
      <alignment horizontal="center" vertical="center" wrapText="1" readingOrder="2"/>
    </xf>
    <xf numFmtId="0" fontId="3" fillId="0" borderId="3" xfId="0" applyFont="1" applyBorder="1" applyAlignment="1">
      <alignment horizontal="center" vertical="center" wrapText="1" readingOrder="2"/>
    </xf>
    <xf numFmtId="9" fontId="3" fillId="0" borderId="7" xfId="0" applyNumberFormat="1" applyFont="1" applyBorder="1" applyAlignment="1">
      <alignment horizontal="center" vertical="center" wrapText="1" readingOrder="2"/>
    </xf>
    <xf numFmtId="9" fontId="3" fillId="0" borderId="5" xfId="0" applyNumberFormat="1" applyFont="1" applyBorder="1" applyAlignment="1">
      <alignment horizontal="center" vertical="center" wrapText="1" readingOrder="2"/>
    </xf>
    <xf numFmtId="0" fontId="4" fillId="6" borderId="4" xfId="0" applyFont="1" applyFill="1" applyBorder="1" applyAlignment="1">
      <alignment horizontal="right" vertical="center" wrapText="1" readingOrder="2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Microsoft_Office_Word_Document1.docx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74"/>
  <sheetViews>
    <sheetView rightToLeft="1" tabSelected="1" topLeftCell="A44" zoomScale="60" zoomScaleNormal="60" workbookViewId="0">
      <selection activeCell="F67" sqref="F67"/>
    </sheetView>
  </sheetViews>
  <sheetFormatPr defaultRowHeight="14.25"/>
  <cols>
    <col min="1" max="1" width="25.75" customWidth="1"/>
    <col min="2" max="2" width="17.25" customWidth="1"/>
    <col min="6" max="6" width="22.875" bestFit="1" customWidth="1"/>
    <col min="7" max="7" width="7.375" style="60" customWidth="1"/>
    <col min="8" max="8" width="9.375" bestFit="1" customWidth="1"/>
    <col min="11" max="11" width="6.5" bestFit="1" customWidth="1"/>
  </cols>
  <sheetData>
    <row r="1" spans="1:13">
      <c r="A1" s="76" t="s">
        <v>79</v>
      </c>
      <c r="B1" s="76"/>
      <c r="C1" s="76"/>
      <c r="D1" s="76"/>
      <c r="E1" s="76"/>
      <c r="F1" s="76"/>
      <c r="G1" s="76"/>
      <c r="H1" s="76"/>
      <c r="I1" s="76"/>
      <c r="J1" s="76"/>
      <c r="K1" s="76"/>
    </row>
    <row r="2" spans="1:13" ht="15" thickBot="1">
      <c r="A2" s="76"/>
      <c r="B2" s="76"/>
      <c r="C2" s="76"/>
      <c r="D2" s="76"/>
      <c r="E2" s="76"/>
      <c r="F2" s="76"/>
      <c r="G2" s="76"/>
      <c r="H2" s="76"/>
      <c r="I2" s="76"/>
      <c r="J2" s="76"/>
      <c r="K2" s="76"/>
    </row>
    <row r="3" spans="1:13" ht="57.75" thickTop="1" thickBot="1">
      <c r="A3" s="2" t="s">
        <v>56</v>
      </c>
      <c r="B3" s="1" t="s">
        <v>57</v>
      </c>
      <c r="C3" s="2" t="s">
        <v>0</v>
      </c>
      <c r="D3" s="2" t="s">
        <v>1</v>
      </c>
      <c r="E3" s="2" t="s">
        <v>2</v>
      </c>
      <c r="F3" s="2" t="s">
        <v>53</v>
      </c>
      <c r="G3" s="61" t="s">
        <v>3</v>
      </c>
      <c r="H3" s="2" t="s">
        <v>55</v>
      </c>
      <c r="I3" s="2" t="s">
        <v>54</v>
      </c>
      <c r="J3" s="2" t="s">
        <v>4</v>
      </c>
      <c r="K3" s="18" t="s">
        <v>69</v>
      </c>
    </row>
    <row r="4" spans="1:13" s="59" customFormat="1" ht="21.75" thickTop="1" thickBot="1">
      <c r="A4" s="56" t="s">
        <v>58</v>
      </c>
      <c r="B4" s="57"/>
      <c r="C4" s="56"/>
      <c r="D4" s="56"/>
      <c r="E4" s="58">
        <f>SUM(E5,E13,E22,E28,E56)</f>
        <v>0.60000000000000009</v>
      </c>
      <c r="F4" s="56"/>
      <c r="G4" s="66">
        <f>E5*G5+E13*G13+E22*G22+E28*G28+E56*G56</f>
        <v>0</v>
      </c>
      <c r="H4" s="56"/>
      <c r="I4" s="56"/>
      <c r="J4" s="56"/>
      <c r="K4" s="68">
        <v>45</v>
      </c>
    </row>
    <row r="5" spans="1:13" ht="31.5" thickTop="1" thickBot="1">
      <c r="A5" s="22" t="s">
        <v>5</v>
      </c>
      <c r="B5" s="23"/>
      <c r="C5" s="24"/>
      <c r="D5" s="25"/>
      <c r="E5" s="26">
        <v>0.13</v>
      </c>
      <c r="F5" s="26">
        <f>SUM(F6:F12)</f>
        <v>1</v>
      </c>
      <c r="G5" s="62">
        <f>SUMPRODUCT(F6:F12,G6:G12)</f>
        <v>0</v>
      </c>
      <c r="H5" s="24"/>
      <c r="I5" s="24"/>
      <c r="J5" s="24"/>
      <c r="K5" s="27"/>
    </row>
    <row r="6" spans="1:13" ht="31.5" thickTop="1" thickBot="1">
      <c r="B6" s="4" t="s">
        <v>7</v>
      </c>
      <c r="C6" s="3" t="s">
        <v>6</v>
      </c>
      <c r="D6" s="94" t="s">
        <v>8</v>
      </c>
      <c r="E6" s="5">
        <v>0.01</v>
      </c>
      <c r="F6" s="6">
        <f>1*E6/E$5</f>
        <v>7.6923076923076927E-2</v>
      </c>
      <c r="G6" s="63"/>
      <c r="H6" s="3"/>
      <c r="I6" s="3"/>
      <c r="J6" s="3"/>
      <c r="K6" s="21"/>
      <c r="M6" s="67"/>
    </row>
    <row r="7" spans="1:13" ht="31.5" thickTop="1" thickBot="1">
      <c r="B7" s="4" t="s">
        <v>9</v>
      </c>
      <c r="C7" s="3" t="s">
        <v>6</v>
      </c>
      <c r="D7" s="94" t="s">
        <v>10</v>
      </c>
      <c r="E7" s="5">
        <v>0.01</v>
      </c>
      <c r="F7" s="6">
        <f t="shared" ref="F7:F12" si="0">1*E7/E$5</f>
        <v>7.6923076923076927E-2</v>
      </c>
      <c r="G7" s="63"/>
      <c r="H7" s="3"/>
      <c r="I7" s="3"/>
      <c r="J7" s="3"/>
      <c r="K7" s="19"/>
    </row>
    <row r="8" spans="1:13" ht="31.5" thickTop="1" thickBot="1">
      <c r="B8" s="4" t="s">
        <v>11</v>
      </c>
      <c r="C8" s="3" t="s">
        <v>6</v>
      </c>
      <c r="D8" s="94" t="s">
        <v>12</v>
      </c>
      <c r="E8" s="5">
        <v>0.01</v>
      </c>
      <c r="F8" s="6">
        <f t="shared" si="0"/>
        <v>7.6923076923076927E-2</v>
      </c>
      <c r="G8" s="63"/>
      <c r="H8" s="3"/>
      <c r="I8" s="3"/>
      <c r="J8" s="3"/>
      <c r="K8" s="19"/>
    </row>
    <row r="9" spans="1:13" ht="76.5" thickTop="1" thickBot="1">
      <c r="B9" s="4" t="s">
        <v>13</v>
      </c>
      <c r="C9" s="3" t="s">
        <v>6</v>
      </c>
      <c r="D9" s="94" t="s">
        <v>14</v>
      </c>
      <c r="E9" s="5">
        <v>0.01</v>
      </c>
      <c r="F9" s="6">
        <f t="shared" si="0"/>
        <v>7.6923076923076927E-2</v>
      </c>
      <c r="G9" s="63"/>
      <c r="H9" s="3"/>
      <c r="I9" s="3"/>
      <c r="J9" s="3"/>
      <c r="K9" s="19"/>
    </row>
    <row r="10" spans="1:13" ht="31.5" thickTop="1" thickBot="1">
      <c r="B10" s="4" t="s">
        <v>15</v>
      </c>
      <c r="C10" s="3" t="s">
        <v>6</v>
      </c>
      <c r="D10" s="94">
        <v>1.6</v>
      </c>
      <c r="E10" s="5">
        <v>0.04</v>
      </c>
      <c r="F10" s="6">
        <f t="shared" si="0"/>
        <v>0.30769230769230771</v>
      </c>
      <c r="G10" s="63"/>
      <c r="H10" s="3"/>
      <c r="I10" s="3"/>
      <c r="J10" s="3"/>
      <c r="K10" s="19"/>
    </row>
    <row r="11" spans="1:13" ht="31.5" thickTop="1" thickBot="1">
      <c r="B11" s="4" t="s">
        <v>16</v>
      </c>
      <c r="C11" s="3" t="s">
        <v>6</v>
      </c>
      <c r="D11" s="94">
        <v>1.7</v>
      </c>
      <c r="E11" s="5">
        <v>0.03</v>
      </c>
      <c r="F11" s="6">
        <f t="shared" si="0"/>
        <v>0.23076923076923075</v>
      </c>
      <c r="G11" s="63"/>
      <c r="H11" s="3"/>
      <c r="I11" s="3"/>
      <c r="J11" s="3"/>
      <c r="K11" s="19"/>
    </row>
    <row r="12" spans="1:13" ht="46.5" thickTop="1" thickBot="1">
      <c r="B12" s="4" t="s">
        <v>17</v>
      </c>
      <c r="C12" s="3" t="s">
        <v>6</v>
      </c>
      <c r="D12" s="94">
        <v>1.8</v>
      </c>
      <c r="E12" s="5">
        <v>0.02</v>
      </c>
      <c r="F12" s="6">
        <f t="shared" si="0"/>
        <v>0.15384615384615385</v>
      </c>
      <c r="G12" s="63"/>
      <c r="H12" s="3"/>
      <c r="I12" s="3"/>
      <c r="J12" s="3"/>
      <c r="K12" s="19"/>
    </row>
    <row r="13" spans="1:13" ht="46.5" thickTop="1" thickBot="1">
      <c r="A13" s="22" t="s">
        <v>18</v>
      </c>
      <c r="B13" s="23"/>
      <c r="C13" s="24" t="s">
        <v>6</v>
      </c>
      <c r="D13" s="25"/>
      <c r="E13" s="26">
        <v>0.15</v>
      </c>
      <c r="F13" s="26">
        <f>SUM(F14:F21)</f>
        <v>0.99999999999999989</v>
      </c>
      <c r="G13" s="62">
        <f>SUMPRODUCT(F14:F21,G14:G21)</f>
        <v>0</v>
      </c>
      <c r="H13" s="24"/>
      <c r="I13" s="24"/>
      <c r="J13" s="24"/>
      <c r="K13" s="27"/>
    </row>
    <row r="14" spans="1:13" ht="31.5" thickTop="1" thickBot="1">
      <c r="B14" s="4" t="s">
        <v>19</v>
      </c>
      <c r="C14" s="3" t="s">
        <v>6</v>
      </c>
      <c r="D14" s="94" t="s">
        <v>20</v>
      </c>
      <c r="E14" s="5">
        <v>0.04</v>
      </c>
      <c r="F14" s="6">
        <f>1*E14/E$13</f>
        <v>0.26666666666666666</v>
      </c>
      <c r="G14" s="63"/>
      <c r="H14" s="3"/>
      <c r="I14" s="3"/>
      <c r="J14" s="3"/>
      <c r="K14" s="19"/>
    </row>
    <row r="15" spans="1:13" ht="31.5" thickTop="1" thickBot="1">
      <c r="B15" s="7" t="s">
        <v>21</v>
      </c>
      <c r="C15" s="8" t="s">
        <v>6</v>
      </c>
      <c r="D15" s="94" t="s">
        <v>22</v>
      </c>
      <c r="E15" s="9">
        <v>0.03</v>
      </c>
      <c r="F15" s="6">
        <f t="shared" ref="F15:F21" si="1">1*E15/E$13</f>
        <v>0.2</v>
      </c>
      <c r="G15" s="63"/>
      <c r="H15" s="8"/>
      <c r="I15" s="8"/>
      <c r="J15" s="8"/>
      <c r="K15" s="19"/>
    </row>
    <row r="16" spans="1:13" ht="31.5" thickTop="1" thickBot="1">
      <c r="B16" s="4" t="s">
        <v>23</v>
      </c>
      <c r="C16" s="3" t="s">
        <v>6</v>
      </c>
      <c r="D16" s="94" t="s">
        <v>24</v>
      </c>
      <c r="E16" s="5">
        <v>0.01</v>
      </c>
      <c r="F16" s="6">
        <f t="shared" si="1"/>
        <v>6.6666666666666666E-2</v>
      </c>
      <c r="G16" s="63"/>
      <c r="H16" s="3"/>
      <c r="I16" s="3"/>
      <c r="J16" s="3"/>
      <c r="K16" s="19"/>
    </row>
    <row r="17" spans="1:11" ht="31.5" thickTop="1" thickBot="1">
      <c r="B17" s="4" t="s">
        <v>25</v>
      </c>
      <c r="C17" s="3" t="s">
        <v>6</v>
      </c>
      <c r="D17" s="94" t="s">
        <v>26</v>
      </c>
      <c r="E17" s="5">
        <v>0.01</v>
      </c>
      <c r="F17" s="6">
        <f t="shared" si="1"/>
        <v>6.6666666666666666E-2</v>
      </c>
      <c r="G17" s="63"/>
      <c r="H17" s="3"/>
      <c r="I17" s="3"/>
      <c r="J17" s="3"/>
      <c r="K17" s="19"/>
    </row>
    <row r="18" spans="1:11" ht="46.5" thickTop="1" thickBot="1">
      <c r="B18" s="4" t="s">
        <v>27</v>
      </c>
      <c r="C18" s="3" t="s">
        <v>6</v>
      </c>
      <c r="D18" s="94" t="s">
        <v>28</v>
      </c>
      <c r="E18" s="5">
        <v>0.01</v>
      </c>
      <c r="F18" s="6">
        <f t="shared" si="1"/>
        <v>6.6666666666666666E-2</v>
      </c>
      <c r="G18" s="63"/>
      <c r="H18" s="3"/>
      <c r="I18" s="3"/>
      <c r="J18" s="3"/>
      <c r="K18" s="19"/>
    </row>
    <row r="19" spans="1:11" ht="31.5" thickTop="1" thickBot="1">
      <c r="B19" s="4" t="s">
        <v>29</v>
      </c>
      <c r="C19" s="3" t="s">
        <v>30</v>
      </c>
      <c r="D19" s="94" t="s">
        <v>31</v>
      </c>
      <c r="E19" s="5">
        <v>0.02</v>
      </c>
      <c r="F19" s="6">
        <f t="shared" si="1"/>
        <v>0.13333333333333333</v>
      </c>
      <c r="G19" s="63"/>
      <c r="H19" s="3"/>
      <c r="I19" s="3"/>
      <c r="J19" s="3"/>
      <c r="K19" s="19"/>
    </row>
    <row r="20" spans="1:11" ht="31.5" thickTop="1" thickBot="1">
      <c r="B20" s="4" t="s">
        <v>32</v>
      </c>
      <c r="C20" s="3" t="s">
        <v>6</v>
      </c>
      <c r="D20" s="94" t="s">
        <v>33</v>
      </c>
      <c r="E20" s="5">
        <v>0.02</v>
      </c>
      <c r="F20" s="6">
        <f t="shared" si="1"/>
        <v>0.13333333333333333</v>
      </c>
      <c r="G20" s="63"/>
      <c r="H20" s="3"/>
      <c r="I20" s="3"/>
      <c r="J20" s="3"/>
      <c r="K20" s="19"/>
    </row>
    <row r="21" spans="1:11" ht="46.5" thickTop="1" thickBot="1">
      <c r="B21" s="4" t="s">
        <v>34</v>
      </c>
      <c r="C21" s="3" t="s">
        <v>6</v>
      </c>
      <c r="D21" s="94" t="s">
        <v>35</v>
      </c>
      <c r="E21" s="5">
        <v>0.01</v>
      </c>
      <c r="F21" s="6">
        <f t="shared" si="1"/>
        <v>6.6666666666666666E-2</v>
      </c>
      <c r="G21" s="63"/>
      <c r="H21" s="3"/>
      <c r="I21" s="3"/>
      <c r="J21" s="3"/>
      <c r="K21" s="19"/>
    </row>
    <row r="22" spans="1:11" ht="17.25" thickTop="1" thickBot="1">
      <c r="A22" s="22" t="s">
        <v>36</v>
      </c>
      <c r="B22" s="23"/>
      <c r="C22" s="24" t="s">
        <v>37</v>
      </c>
      <c r="D22" s="25"/>
      <c r="E22" s="26">
        <v>0.05</v>
      </c>
      <c r="F22" s="26">
        <f>SUM(F23:F27)</f>
        <v>1</v>
      </c>
      <c r="G22" s="62">
        <f>SUMPRODUCT(F23:F27,G23:G27)</f>
        <v>0</v>
      </c>
      <c r="H22" s="24"/>
      <c r="I22" s="24"/>
      <c r="J22" s="24"/>
      <c r="K22" s="27"/>
    </row>
    <row r="23" spans="1:11" ht="46.5" thickTop="1" thickBot="1">
      <c r="B23" s="4" t="s">
        <v>38</v>
      </c>
      <c r="C23" s="3" t="s">
        <v>39</v>
      </c>
      <c r="D23" s="94">
        <v>1.2</v>
      </c>
      <c r="E23" s="5">
        <v>0.01</v>
      </c>
      <c r="F23" s="6">
        <v>0.125</v>
      </c>
      <c r="G23" s="63"/>
      <c r="H23" s="3"/>
      <c r="I23" s="3"/>
      <c r="J23" s="3"/>
      <c r="K23" s="19"/>
    </row>
    <row r="24" spans="1:11" ht="16.5" thickTop="1" thickBot="1">
      <c r="B24" s="4" t="s">
        <v>40</v>
      </c>
      <c r="C24" s="3" t="s">
        <v>39</v>
      </c>
      <c r="D24" s="94">
        <v>1.3</v>
      </c>
      <c r="E24" s="5">
        <v>0.01</v>
      </c>
      <c r="F24" s="6">
        <v>0.125</v>
      </c>
      <c r="G24" s="63"/>
      <c r="H24" s="3"/>
      <c r="I24" s="3"/>
      <c r="J24" s="3"/>
      <c r="K24" s="19"/>
    </row>
    <row r="25" spans="1:11" ht="16.5" thickTop="1" thickBot="1">
      <c r="B25" s="4" t="s">
        <v>41</v>
      </c>
      <c r="C25" s="3" t="s">
        <v>39</v>
      </c>
      <c r="D25" s="94">
        <v>1.4</v>
      </c>
      <c r="E25" s="5">
        <v>0.01</v>
      </c>
      <c r="F25" s="6">
        <v>0.5</v>
      </c>
      <c r="G25" s="63"/>
      <c r="H25" s="3"/>
      <c r="I25" s="3"/>
      <c r="J25" s="3"/>
      <c r="K25" s="19"/>
    </row>
    <row r="26" spans="1:11" ht="16.5" thickTop="1" thickBot="1">
      <c r="B26" s="4" t="s">
        <v>42</v>
      </c>
      <c r="C26" s="3" t="s">
        <v>39</v>
      </c>
      <c r="D26" s="94">
        <v>1.5</v>
      </c>
      <c r="E26" s="5">
        <v>0.01</v>
      </c>
      <c r="F26" s="6">
        <v>0.125</v>
      </c>
      <c r="G26" s="63"/>
      <c r="H26" s="3"/>
      <c r="I26" s="3"/>
      <c r="J26" s="3"/>
      <c r="K26" s="19"/>
    </row>
    <row r="27" spans="1:11" ht="16.5" thickTop="1" thickBot="1">
      <c r="B27" s="4" t="s">
        <v>43</v>
      </c>
      <c r="C27" s="3" t="s">
        <v>39</v>
      </c>
      <c r="D27" s="94">
        <v>1.6</v>
      </c>
      <c r="E27" s="5">
        <v>0.01</v>
      </c>
      <c r="F27" s="6">
        <v>0.125</v>
      </c>
      <c r="G27" s="63"/>
      <c r="H27" s="3"/>
      <c r="I27" s="3"/>
      <c r="J27" s="3"/>
      <c r="K27" s="19"/>
    </row>
    <row r="28" spans="1:11" ht="17.25" thickTop="1" thickBot="1">
      <c r="A28" s="22" t="s">
        <v>44</v>
      </c>
      <c r="B28" s="23"/>
      <c r="C28" s="24"/>
      <c r="D28" s="25"/>
      <c r="E28" s="26">
        <v>0.24</v>
      </c>
      <c r="F28" s="26">
        <v>1</v>
      </c>
      <c r="G28" s="62">
        <f>F29*G29+F33*G33+F34*G34+F39*G39+F46*G46+F51*G51</f>
        <v>0</v>
      </c>
      <c r="H28" s="24"/>
      <c r="I28" s="24"/>
      <c r="J28" s="24"/>
      <c r="K28" s="27"/>
    </row>
    <row r="29" spans="1:11" ht="16.5" thickTop="1" thickBot="1">
      <c r="A29" s="12"/>
      <c r="B29" s="28" t="s">
        <v>46</v>
      </c>
      <c r="C29" s="29" t="s">
        <v>45</v>
      </c>
      <c r="D29" s="29" t="s">
        <v>88</v>
      </c>
      <c r="E29" s="30">
        <v>0.04</v>
      </c>
      <c r="F29" s="36">
        <f>E29/E$28</f>
        <v>0.16666666666666669</v>
      </c>
      <c r="G29" s="64">
        <f>SUMPRODUCT(I30:I32,J30:J32)</f>
        <v>0</v>
      </c>
      <c r="H29" s="31"/>
      <c r="I29" s="32">
        <f>SUM(I30:I32)</f>
        <v>1</v>
      </c>
      <c r="J29" s="31"/>
      <c r="K29" s="33">
        <v>75</v>
      </c>
    </row>
    <row r="30" spans="1:11" ht="25.5" thickTop="1" thickBot="1">
      <c r="B30" s="80"/>
      <c r="C30" s="80"/>
      <c r="D30" s="80"/>
      <c r="E30" s="83"/>
      <c r="F30" s="86"/>
      <c r="G30" s="92"/>
      <c r="H30" s="13" t="s">
        <v>59</v>
      </c>
      <c r="I30" s="15">
        <v>0.25</v>
      </c>
      <c r="J30" s="54"/>
      <c r="K30" s="19"/>
    </row>
    <row r="31" spans="1:11" ht="16.5" thickTop="1" thickBot="1">
      <c r="B31" s="81"/>
      <c r="C31" s="81"/>
      <c r="D31" s="81"/>
      <c r="E31" s="84"/>
      <c r="F31" s="87"/>
      <c r="G31" s="93"/>
      <c r="H31" s="14" t="s">
        <v>60</v>
      </c>
      <c r="I31" s="10">
        <v>0.6</v>
      </c>
      <c r="J31" s="54"/>
      <c r="K31" s="19"/>
    </row>
    <row r="32" spans="1:11" ht="16.5" thickTop="1" thickBot="1">
      <c r="B32" s="81"/>
      <c r="C32" s="81"/>
      <c r="D32" s="81"/>
      <c r="E32" s="84"/>
      <c r="F32" s="87"/>
      <c r="G32" s="93"/>
      <c r="H32" s="17" t="s">
        <v>61</v>
      </c>
      <c r="I32" s="10">
        <v>0.15</v>
      </c>
      <c r="J32" s="54"/>
      <c r="K32" s="20"/>
    </row>
    <row r="33" spans="2:11" ht="31.5" thickTop="1" thickBot="1">
      <c r="B33" s="34" t="s">
        <v>47</v>
      </c>
      <c r="C33" s="35" t="s">
        <v>45</v>
      </c>
      <c r="D33" s="35" t="s">
        <v>89</v>
      </c>
      <c r="E33" s="36">
        <v>0.04</v>
      </c>
      <c r="F33" s="36">
        <f>E33/E$28</f>
        <v>0.16666666666666669</v>
      </c>
      <c r="G33" s="65"/>
      <c r="H33" s="35"/>
      <c r="I33" s="37"/>
      <c r="J33" s="35"/>
      <c r="K33" s="33"/>
    </row>
    <row r="34" spans="2:11" ht="16.5" thickTop="1" thickBot="1">
      <c r="B34" s="34" t="s">
        <v>48</v>
      </c>
      <c r="C34" s="35" t="s">
        <v>45</v>
      </c>
      <c r="D34" s="35" t="s">
        <v>90</v>
      </c>
      <c r="E34" s="36">
        <v>0.04</v>
      </c>
      <c r="F34" s="36">
        <f>E34/E$28</f>
        <v>0.16666666666666669</v>
      </c>
      <c r="G34" s="66">
        <f>SUMPRODUCT(I35:I38,J35:J38)</f>
        <v>0</v>
      </c>
      <c r="H34" s="35"/>
      <c r="I34" s="37">
        <f>SUM(I35:I38)</f>
        <v>1</v>
      </c>
      <c r="J34" s="35"/>
      <c r="K34" s="33">
        <v>75</v>
      </c>
    </row>
    <row r="35" spans="2:11" ht="25.5" thickTop="1" thickBot="1">
      <c r="B35" s="80"/>
      <c r="C35" s="80"/>
      <c r="D35" s="80"/>
      <c r="E35" s="83"/>
      <c r="F35" s="86"/>
      <c r="G35" s="89"/>
      <c r="H35" s="13" t="s">
        <v>62</v>
      </c>
      <c r="I35" s="15">
        <v>0.2</v>
      </c>
      <c r="J35" s="55"/>
      <c r="K35" s="19"/>
    </row>
    <row r="36" spans="2:11" ht="25.5" thickTop="1" thickBot="1">
      <c r="B36" s="81"/>
      <c r="C36" s="81"/>
      <c r="D36" s="81"/>
      <c r="E36" s="84"/>
      <c r="F36" s="87"/>
      <c r="G36" s="90"/>
      <c r="H36" s="14" t="s">
        <v>63</v>
      </c>
      <c r="I36" s="10">
        <v>0.2</v>
      </c>
      <c r="J36" s="55"/>
      <c r="K36" s="19"/>
    </row>
    <row r="37" spans="2:11" ht="16.5" thickTop="1" thickBot="1">
      <c r="B37" s="81"/>
      <c r="C37" s="81"/>
      <c r="D37" s="81"/>
      <c r="E37" s="84"/>
      <c r="F37" s="87"/>
      <c r="G37" s="90"/>
      <c r="H37" s="14" t="s">
        <v>64</v>
      </c>
      <c r="I37" s="10">
        <v>0.2</v>
      </c>
      <c r="J37" s="55"/>
      <c r="K37" s="19"/>
    </row>
    <row r="38" spans="2:11" ht="16.5" thickTop="1" thickBot="1">
      <c r="B38" s="82"/>
      <c r="C38" s="82"/>
      <c r="D38" s="82"/>
      <c r="E38" s="85"/>
      <c r="F38" s="88"/>
      <c r="G38" s="91"/>
      <c r="H38" s="16" t="s">
        <v>61</v>
      </c>
      <c r="I38" s="11">
        <v>0.4</v>
      </c>
      <c r="J38" s="55"/>
      <c r="K38" s="19"/>
    </row>
    <row r="39" spans="2:11" ht="16.5" thickTop="1" thickBot="1">
      <c r="B39" s="34" t="s">
        <v>49</v>
      </c>
      <c r="C39" s="35" t="s">
        <v>45</v>
      </c>
      <c r="D39" s="35" t="s">
        <v>91</v>
      </c>
      <c r="E39" s="36">
        <v>0.04</v>
      </c>
      <c r="F39" s="36">
        <f>E39/E$28</f>
        <v>0.16666666666666669</v>
      </c>
      <c r="G39" s="66">
        <f>SUMPRODUCT(I40:I45,J40:J45)</f>
        <v>0</v>
      </c>
      <c r="H39" s="35"/>
      <c r="I39" s="37">
        <f>SUM(I40:I45)</f>
        <v>1</v>
      </c>
      <c r="J39" s="35"/>
      <c r="K39" s="33">
        <v>75</v>
      </c>
    </row>
    <row r="40" spans="2:11" ht="16.5" thickTop="1" thickBot="1">
      <c r="B40" s="80"/>
      <c r="C40" s="80"/>
      <c r="D40" s="80"/>
      <c r="E40" s="83"/>
      <c r="F40" s="83"/>
      <c r="G40" s="89"/>
      <c r="H40" s="13" t="s">
        <v>65</v>
      </c>
      <c r="I40" s="15">
        <v>0.2</v>
      </c>
      <c r="J40" s="55"/>
      <c r="K40" s="19"/>
    </row>
    <row r="41" spans="2:11" ht="37.5" thickTop="1" thickBot="1">
      <c r="B41" s="81"/>
      <c r="C41" s="81"/>
      <c r="D41" s="81"/>
      <c r="E41" s="84"/>
      <c r="F41" s="84"/>
      <c r="G41" s="90"/>
      <c r="H41" s="14" t="s">
        <v>66</v>
      </c>
      <c r="I41" s="10">
        <v>0.2</v>
      </c>
      <c r="J41" s="55"/>
      <c r="K41" s="19"/>
    </row>
    <row r="42" spans="2:11" ht="16.5" thickTop="1" thickBot="1">
      <c r="B42" s="81"/>
      <c r="C42" s="81"/>
      <c r="D42" s="81"/>
      <c r="E42" s="84"/>
      <c r="F42" s="84"/>
      <c r="G42" s="90"/>
      <c r="H42" s="14" t="s">
        <v>64</v>
      </c>
      <c r="I42" s="10">
        <v>0.15</v>
      </c>
      <c r="J42" s="55"/>
      <c r="K42" s="19"/>
    </row>
    <row r="43" spans="2:11" ht="25.5" thickTop="1" thickBot="1">
      <c r="B43" s="81"/>
      <c r="C43" s="81"/>
      <c r="D43" s="81"/>
      <c r="E43" s="84"/>
      <c r="F43" s="84"/>
      <c r="G43" s="90"/>
      <c r="H43" s="14" t="s">
        <v>67</v>
      </c>
      <c r="I43" s="10">
        <v>0.1</v>
      </c>
      <c r="J43" s="55"/>
      <c r="K43" s="19"/>
    </row>
    <row r="44" spans="2:11" ht="37.5" thickTop="1" thickBot="1">
      <c r="B44" s="81"/>
      <c r="C44" s="81"/>
      <c r="D44" s="81"/>
      <c r="E44" s="84"/>
      <c r="F44" s="84"/>
      <c r="G44" s="90"/>
      <c r="H44" s="14" t="s">
        <v>68</v>
      </c>
      <c r="I44" s="10">
        <v>0.1</v>
      </c>
      <c r="J44" s="55"/>
      <c r="K44" s="19"/>
    </row>
    <row r="45" spans="2:11" ht="16.5" thickTop="1" thickBot="1">
      <c r="B45" s="81"/>
      <c r="C45" s="81"/>
      <c r="D45" s="81"/>
      <c r="E45" s="84"/>
      <c r="F45" s="84"/>
      <c r="G45" s="90"/>
      <c r="H45" s="14" t="s">
        <v>61</v>
      </c>
      <c r="I45" s="11">
        <v>0.25</v>
      </c>
      <c r="J45" s="55"/>
      <c r="K45" s="19"/>
    </row>
    <row r="46" spans="2:11" ht="16.5" thickTop="1" thickBot="1">
      <c r="B46" s="34" t="s">
        <v>50</v>
      </c>
      <c r="C46" s="35" t="s">
        <v>45</v>
      </c>
      <c r="D46" s="35" t="s">
        <v>92</v>
      </c>
      <c r="E46" s="36">
        <v>7.0000000000000007E-2</v>
      </c>
      <c r="F46" s="36">
        <f>E46/E$28</f>
        <v>0.29166666666666669</v>
      </c>
      <c r="G46" s="66">
        <f>SUMPRODUCT(I47:I50,J47:J50)</f>
        <v>0</v>
      </c>
      <c r="H46" s="35"/>
      <c r="I46" s="37">
        <f>SUM(I47:I50)</f>
        <v>1</v>
      </c>
      <c r="J46" s="35"/>
      <c r="K46" s="33">
        <v>75</v>
      </c>
    </row>
    <row r="47" spans="2:11" ht="16.5" thickTop="1" thickBot="1">
      <c r="B47" s="81"/>
      <c r="C47" s="81"/>
      <c r="D47" s="81"/>
      <c r="E47" s="84"/>
      <c r="F47" s="87"/>
      <c r="G47" s="90"/>
      <c r="H47" s="13" t="s">
        <v>65</v>
      </c>
      <c r="I47" s="15">
        <v>0.3</v>
      </c>
      <c r="J47" s="55"/>
      <c r="K47" s="19"/>
    </row>
    <row r="48" spans="2:11" ht="16.5" thickTop="1" thickBot="1">
      <c r="B48" s="81"/>
      <c r="C48" s="81"/>
      <c r="D48" s="81"/>
      <c r="E48" s="84"/>
      <c r="F48" s="87"/>
      <c r="G48" s="90"/>
      <c r="H48" s="14" t="s">
        <v>64</v>
      </c>
      <c r="I48" s="10">
        <v>0.2</v>
      </c>
      <c r="J48" s="55"/>
      <c r="K48" s="19"/>
    </row>
    <row r="49" spans="1:11" ht="25.5" thickTop="1" thickBot="1">
      <c r="B49" s="81"/>
      <c r="C49" s="81"/>
      <c r="D49" s="81"/>
      <c r="E49" s="84"/>
      <c r="F49" s="87"/>
      <c r="G49" s="90"/>
      <c r="H49" s="14" t="s">
        <v>67</v>
      </c>
      <c r="I49" s="10">
        <v>0.3</v>
      </c>
      <c r="J49" s="55"/>
      <c r="K49" s="19"/>
    </row>
    <row r="50" spans="1:11" ht="16.5" thickTop="1" thickBot="1">
      <c r="B50" s="82"/>
      <c r="C50" s="82"/>
      <c r="D50" s="82"/>
      <c r="E50" s="85"/>
      <c r="F50" s="88"/>
      <c r="G50" s="91"/>
      <c r="H50" s="16" t="s">
        <v>61</v>
      </c>
      <c r="I50" s="11">
        <v>0.2</v>
      </c>
      <c r="J50" s="55"/>
      <c r="K50" s="19"/>
    </row>
    <row r="51" spans="1:11" ht="31.5" thickTop="1" thickBot="1">
      <c r="B51" s="34" t="s">
        <v>51</v>
      </c>
      <c r="C51" s="35" t="s">
        <v>45</v>
      </c>
      <c r="D51" s="35" t="s">
        <v>93</v>
      </c>
      <c r="E51" s="36">
        <v>0.01</v>
      </c>
      <c r="F51" s="36">
        <f>E51/E$28</f>
        <v>4.1666666666666671E-2</v>
      </c>
      <c r="G51" s="66">
        <f>SUMPRODUCT(I52:I55,J52:J55)</f>
        <v>0</v>
      </c>
      <c r="H51" s="35"/>
      <c r="I51" s="37">
        <f>SUM(I52:I55)</f>
        <v>1</v>
      </c>
      <c r="J51" s="35"/>
      <c r="K51" s="33">
        <v>75</v>
      </c>
    </row>
    <row r="52" spans="1:11" ht="37.5" thickTop="1" thickBot="1">
      <c r="B52" s="80"/>
      <c r="C52" s="80"/>
      <c r="D52" s="80"/>
      <c r="E52" s="83"/>
      <c r="F52" s="86"/>
      <c r="G52" s="89"/>
      <c r="H52" s="13" t="s">
        <v>66</v>
      </c>
      <c r="I52" s="15">
        <v>0.25</v>
      </c>
      <c r="J52" s="55"/>
      <c r="K52" s="19"/>
    </row>
    <row r="53" spans="1:11" ht="37.5" thickTop="1" thickBot="1">
      <c r="B53" s="81"/>
      <c r="C53" s="81"/>
      <c r="D53" s="81"/>
      <c r="E53" s="84"/>
      <c r="F53" s="87"/>
      <c r="G53" s="90"/>
      <c r="H53" s="14" t="s">
        <v>70</v>
      </c>
      <c r="I53" s="10">
        <v>0.25</v>
      </c>
      <c r="J53" s="55"/>
      <c r="K53" s="19"/>
    </row>
    <row r="54" spans="1:11" ht="37.5" thickTop="1" thickBot="1">
      <c r="B54" s="81"/>
      <c r="C54" s="81"/>
      <c r="D54" s="81"/>
      <c r="E54" s="84"/>
      <c r="F54" s="87"/>
      <c r="G54" s="90"/>
      <c r="H54" s="14" t="s">
        <v>71</v>
      </c>
      <c r="I54" s="10">
        <v>0.25</v>
      </c>
      <c r="J54" s="55"/>
      <c r="K54" s="19"/>
    </row>
    <row r="55" spans="1:11" ht="16.5" thickTop="1" thickBot="1">
      <c r="B55" s="82"/>
      <c r="C55" s="82"/>
      <c r="D55" s="82"/>
      <c r="E55" s="85"/>
      <c r="F55" s="88"/>
      <c r="G55" s="91"/>
      <c r="H55" s="16" t="s">
        <v>61</v>
      </c>
      <c r="I55" s="11">
        <v>0.25</v>
      </c>
      <c r="J55" s="55"/>
      <c r="K55" s="19"/>
    </row>
    <row r="56" spans="1:11" ht="17.25" thickTop="1" thickBot="1">
      <c r="A56" s="22" t="s">
        <v>52</v>
      </c>
      <c r="B56" s="23"/>
      <c r="C56" s="24"/>
      <c r="D56" s="25"/>
      <c r="E56" s="26">
        <v>0.03</v>
      </c>
      <c r="F56" s="26">
        <f>SUM(F57:F63)</f>
        <v>0.99999999999999989</v>
      </c>
      <c r="G56" s="62">
        <f>SUMPRODUCT(F57:F63,G57:G63)</f>
        <v>0</v>
      </c>
      <c r="H56" s="24"/>
      <c r="I56" s="24"/>
      <c r="J56" s="24"/>
      <c r="K56" s="27"/>
    </row>
    <row r="57" spans="1:11" ht="16.5" thickTop="1" thickBot="1">
      <c r="B57" s="38" t="s">
        <v>72</v>
      </c>
      <c r="C57" s="39" t="s">
        <v>45</v>
      </c>
      <c r="D57" s="39">
        <v>1.7</v>
      </c>
      <c r="E57" s="40">
        <f>F57*E$56</f>
        <v>4.4999999999999997E-3</v>
      </c>
      <c r="F57" s="41">
        <v>0.15</v>
      </c>
      <c r="G57" s="65"/>
      <c r="H57" s="42"/>
      <c r="I57" s="42"/>
      <c r="J57" s="77"/>
      <c r="K57" s="19"/>
    </row>
    <row r="58" spans="1:11" ht="16.5" thickTop="1" thickBot="1">
      <c r="B58" s="43" t="s">
        <v>73</v>
      </c>
      <c r="C58" s="44" t="s">
        <v>45</v>
      </c>
      <c r="D58" s="44">
        <v>1.7</v>
      </c>
      <c r="E58" s="45">
        <f t="shared" ref="E58:E63" si="2">F58*E$56</f>
        <v>4.4999999999999997E-3</v>
      </c>
      <c r="F58" s="46">
        <v>0.15</v>
      </c>
      <c r="G58" s="65"/>
      <c r="H58" s="47"/>
      <c r="I58" s="47"/>
      <c r="J58" s="78"/>
      <c r="K58" s="19"/>
    </row>
    <row r="59" spans="1:11" ht="16.5" thickTop="1" thickBot="1">
      <c r="B59" s="43" t="s">
        <v>74</v>
      </c>
      <c r="C59" s="44" t="s">
        <v>45</v>
      </c>
      <c r="D59" s="44">
        <v>1.7</v>
      </c>
      <c r="E59" s="45">
        <f t="shared" si="2"/>
        <v>4.4999999999999997E-3</v>
      </c>
      <c r="F59" s="46">
        <v>0.15</v>
      </c>
      <c r="G59" s="65"/>
      <c r="H59" s="47"/>
      <c r="I59" s="47"/>
      <c r="J59" s="78"/>
      <c r="K59" s="19"/>
    </row>
    <row r="60" spans="1:11" ht="16.5" thickTop="1" thickBot="1">
      <c r="B60" s="43" t="s">
        <v>75</v>
      </c>
      <c r="C60" s="44" t="s">
        <v>45</v>
      </c>
      <c r="D60" s="44">
        <v>1.7</v>
      </c>
      <c r="E60" s="45">
        <f t="shared" si="2"/>
        <v>4.4999999999999997E-3</v>
      </c>
      <c r="F60" s="46">
        <v>0.15</v>
      </c>
      <c r="G60" s="65"/>
      <c r="H60" s="47"/>
      <c r="I60" s="47"/>
      <c r="J60" s="78"/>
      <c r="K60" s="19"/>
    </row>
    <row r="61" spans="1:11" ht="31.5" thickTop="1" thickBot="1">
      <c r="B61" s="43" t="s">
        <v>78</v>
      </c>
      <c r="C61" s="44" t="s">
        <v>45</v>
      </c>
      <c r="D61" s="44">
        <v>1.7</v>
      </c>
      <c r="E61" s="45">
        <f t="shared" si="2"/>
        <v>2.2499999999999998E-3</v>
      </c>
      <c r="F61" s="46">
        <v>7.4999999999999997E-2</v>
      </c>
      <c r="G61" s="65"/>
      <c r="H61" s="47"/>
      <c r="I61" s="47"/>
      <c r="J61" s="78"/>
      <c r="K61" s="19"/>
    </row>
    <row r="62" spans="1:11" ht="46.5" thickTop="1" thickBot="1">
      <c r="B62" s="43" t="s">
        <v>76</v>
      </c>
      <c r="C62" s="44" t="s">
        <v>45</v>
      </c>
      <c r="D62" s="44">
        <v>1.7</v>
      </c>
      <c r="E62" s="45">
        <f t="shared" si="2"/>
        <v>7.4999999999999997E-3</v>
      </c>
      <c r="F62" s="46">
        <v>0.25</v>
      </c>
      <c r="G62" s="65"/>
      <c r="H62" s="48"/>
      <c r="I62" s="48"/>
      <c r="J62" s="78"/>
      <c r="K62" s="19"/>
    </row>
    <row r="63" spans="1:11" ht="31.5" thickTop="1" thickBot="1">
      <c r="B63" s="49" t="s">
        <v>77</v>
      </c>
      <c r="C63" s="50" t="s">
        <v>45</v>
      </c>
      <c r="D63" s="50">
        <v>1.7</v>
      </c>
      <c r="E63" s="51">
        <f t="shared" si="2"/>
        <v>2.2499999999999998E-3</v>
      </c>
      <c r="F63" s="52">
        <v>7.4999999999999997E-2</v>
      </c>
      <c r="G63" s="65"/>
      <c r="H63" s="53"/>
      <c r="I63" s="53"/>
      <c r="J63" s="79"/>
      <c r="K63" s="19"/>
    </row>
    <row r="64" spans="1:11" ht="15" thickTop="1"/>
    <row r="65" spans="1:11" ht="15" thickBot="1"/>
    <row r="66" spans="1:11" ht="21.75" thickTop="1" thickBot="1">
      <c r="A66" s="75" t="s">
        <v>80</v>
      </c>
      <c r="B66" s="75"/>
      <c r="C66" s="75"/>
      <c r="D66" s="75"/>
      <c r="E66" s="75"/>
      <c r="F66" s="75"/>
      <c r="G66" s="75"/>
      <c r="H66" s="75"/>
      <c r="I66" s="75"/>
      <c r="J66" s="75"/>
      <c r="K66" s="75"/>
    </row>
    <row r="67" spans="1:11" ht="16.5" thickTop="1" thickBot="1">
      <c r="A67" s="22" t="s">
        <v>83</v>
      </c>
      <c r="B67" s="22" t="s">
        <v>84</v>
      </c>
      <c r="C67" s="22" t="s">
        <v>82</v>
      </c>
      <c r="D67" s="22" t="s">
        <v>94</v>
      </c>
      <c r="E67" s="74">
        <v>0.4</v>
      </c>
      <c r="F67" s="22"/>
      <c r="G67" s="22">
        <f>G69</f>
        <v>20</v>
      </c>
      <c r="H67" s="22"/>
      <c r="I67" s="22"/>
      <c r="J67" s="22"/>
      <c r="K67" s="22"/>
    </row>
    <row r="68" spans="1:11" ht="16.5" thickTop="1" thickBot="1">
      <c r="A68" s="19" t="s">
        <v>81</v>
      </c>
      <c r="B68" s="19"/>
      <c r="C68" s="19"/>
      <c r="D68" s="19"/>
      <c r="E68" s="19"/>
      <c r="F68" s="19"/>
      <c r="G68" s="69"/>
      <c r="H68" s="72">
        <v>100</v>
      </c>
      <c r="I68" s="19"/>
      <c r="J68" s="19"/>
      <c r="K68" s="19"/>
    </row>
    <row r="69" spans="1:11" ht="16.5" thickTop="1" thickBot="1">
      <c r="A69" s="19" t="s">
        <v>85</v>
      </c>
      <c r="B69" s="19"/>
      <c r="C69" s="19"/>
      <c r="D69" s="19"/>
      <c r="E69" s="19"/>
      <c r="F69" s="19"/>
      <c r="G69" s="70">
        <f>40*100/200</f>
        <v>20</v>
      </c>
      <c r="H69" s="72">
        <v>200</v>
      </c>
      <c r="I69" s="19"/>
      <c r="J69" s="19"/>
      <c r="K69" s="19"/>
    </row>
    <row r="70" spans="1:11" ht="15" thickTop="1"/>
    <row r="71" spans="1:11" ht="15" thickBot="1"/>
    <row r="72" spans="1:11" ht="21.75" thickTop="1" thickBot="1">
      <c r="A72" s="75" t="s">
        <v>87</v>
      </c>
      <c r="B72" s="75"/>
      <c r="C72" s="75"/>
      <c r="D72" s="75"/>
      <c r="E72" s="75"/>
      <c r="F72" s="75"/>
      <c r="G72" s="75"/>
      <c r="H72" s="75"/>
      <c r="I72" s="75"/>
      <c r="J72" s="75"/>
      <c r="K72" s="75"/>
    </row>
    <row r="73" spans="1:11" ht="27.75" thickTop="1" thickBot="1">
      <c r="A73" s="71" t="s">
        <v>86</v>
      </c>
      <c r="B73" s="71"/>
      <c r="C73" s="71"/>
      <c r="D73" s="71"/>
      <c r="E73" s="71"/>
      <c r="F73" s="71"/>
      <c r="G73" s="73">
        <f>G67+G4</f>
        <v>20</v>
      </c>
      <c r="H73" s="71"/>
      <c r="I73" s="71"/>
      <c r="J73" s="71"/>
      <c r="K73" s="71"/>
    </row>
    <row r="74" spans="1:11" ht="15" thickTop="1"/>
  </sheetData>
  <mergeCells count="34">
    <mergeCell ref="G30:G32"/>
    <mergeCell ref="B30:B32"/>
    <mergeCell ref="C30:C32"/>
    <mergeCell ref="D30:D32"/>
    <mergeCell ref="E30:E32"/>
    <mergeCell ref="F30:F32"/>
    <mergeCell ref="G40:G45"/>
    <mergeCell ref="B35:B38"/>
    <mergeCell ref="C35:C38"/>
    <mergeCell ref="D35:D38"/>
    <mergeCell ref="E35:E38"/>
    <mergeCell ref="F35:F38"/>
    <mergeCell ref="G35:G38"/>
    <mergeCell ref="B40:B45"/>
    <mergeCell ref="C40:C45"/>
    <mergeCell ref="D40:D45"/>
    <mergeCell ref="E40:E45"/>
    <mergeCell ref="F40:F45"/>
    <mergeCell ref="A66:K66"/>
    <mergeCell ref="A72:K72"/>
    <mergeCell ref="A1:K2"/>
    <mergeCell ref="J57:J63"/>
    <mergeCell ref="B52:B55"/>
    <mergeCell ref="C52:C55"/>
    <mergeCell ref="D52:D55"/>
    <mergeCell ref="E52:E55"/>
    <mergeCell ref="F52:F55"/>
    <mergeCell ref="G52:G55"/>
    <mergeCell ref="B47:B50"/>
    <mergeCell ref="C47:C50"/>
    <mergeCell ref="D47:D50"/>
    <mergeCell ref="E47:E50"/>
    <mergeCell ref="F47:F50"/>
    <mergeCell ref="G47:G50"/>
  </mergeCells>
  <conditionalFormatting sqref="G34">
    <cfRule type="cellIs" dxfId="4" priority="5" operator="lessThan">
      <formula>$K$34</formula>
    </cfRule>
  </conditionalFormatting>
  <conditionalFormatting sqref="G39">
    <cfRule type="cellIs" dxfId="3" priority="4" operator="lessThan">
      <formula>$K$34</formula>
    </cfRule>
  </conditionalFormatting>
  <conditionalFormatting sqref="G46">
    <cfRule type="cellIs" dxfId="2" priority="3" operator="lessThan">
      <formula>$K$34</formula>
    </cfRule>
  </conditionalFormatting>
  <conditionalFormatting sqref="G51">
    <cfRule type="cellIs" dxfId="1" priority="2" operator="lessThan">
      <formula>$K$34</formula>
    </cfRule>
  </conditionalFormatting>
  <conditionalFormatting sqref="G4">
    <cfRule type="cellIs" dxfId="0" priority="1" operator="lessThan">
      <formula>$K$34</formula>
    </cfRule>
  </conditionalFormatting>
  <pageMargins left="0.7" right="0.7" top="0.75" bottom="0.75" header="0.3" footer="0.3"/>
  <pageSetup paperSize="9" orientation="portrait" r:id="rId1"/>
  <legacyDrawing r:id="rId2"/>
  <oleObjects>
    <oleObject progId="Word.Document.12" shapeId="1025" r:id="rId3"/>
  </oleObjec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